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3" i="1"/>
  <c r="D26"/>
  <c r="D42"/>
  <c r="E14"/>
  <c r="D34"/>
  <c r="E33"/>
  <c r="E18"/>
  <c r="D6"/>
  <c r="E41"/>
  <c r="D19"/>
  <c r="E19" l="1"/>
  <c r="E17"/>
  <c r="E9"/>
  <c r="E8"/>
  <c r="E6" l="1"/>
  <c r="G42"/>
  <c r="E39"/>
  <c r="E40"/>
  <c r="E37"/>
  <c r="E35"/>
  <c r="E28"/>
  <c r="E27"/>
  <c r="E26" s="1"/>
  <c r="E34" l="1"/>
  <c r="E38" l="1"/>
  <c r="E32"/>
  <c r="E31"/>
  <c r="E30"/>
  <c r="E29"/>
  <c r="E16"/>
  <c r="E15"/>
  <c r="E13" l="1"/>
  <c r="E11"/>
  <c r="E20" l="1"/>
  <c r="E36" l="1"/>
  <c r="E42" l="1"/>
  <c r="E10"/>
  <c r="F34" l="1"/>
  <c r="F26"/>
  <c r="F12" l="1"/>
  <c r="F6"/>
  <c r="F39" l="1"/>
</calcChain>
</file>

<file path=xl/sharedStrings.xml><?xml version="1.0" encoding="utf-8"?>
<sst xmlns="http://schemas.openxmlformats.org/spreadsheetml/2006/main" count="61" uniqueCount="43">
  <si>
    <t>№п/п</t>
  </si>
  <si>
    <t>на 1м2</t>
  </si>
  <si>
    <t>Статьи затрат</t>
  </si>
  <si>
    <t>изм</t>
  </si>
  <si>
    <t>ед.</t>
  </si>
  <si>
    <t xml:space="preserve"> пользования</t>
  </si>
  <si>
    <t>Содержание помещений общего</t>
  </si>
  <si>
    <t xml:space="preserve">Обслуживание и текущий ремонт </t>
  </si>
  <si>
    <t>внутридомового инженерного обо</t>
  </si>
  <si>
    <t>руб</t>
  </si>
  <si>
    <t>Полная стоимость услуг</t>
  </si>
  <si>
    <t>руб.</t>
  </si>
  <si>
    <t>Расходы на управление МКД</t>
  </si>
  <si>
    <t>зарплата обслуж.перс с отчислен.</t>
  </si>
  <si>
    <t>Содержание придомовой территории</t>
  </si>
  <si>
    <t>рудования и конструкций МКД</t>
  </si>
  <si>
    <t xml:space="preserve">Факт </t>
  </si>
  <si>
    <t>Факт за</t>
  </si>
  <si>
    <t>Тариф 2017</t>
  </si>
  <si>
    <t>ОТЧЕТ ПО СТАТЬЕ " Содержание и ремонт жилья"</t>
  </si>
  <si>
    <t>Оплата труда по уборке МОП</t>
  </si>
  <si>
    <t xml:space="preserve">Налог усн  </t>
  </si>
  <si>
    <t>Прибыль УК</t>
  </si>
  <si>
    <t>Обеспечение вывоза бытовых отходов</t>
  </si>
  <si>
    <t xml:space="preserve">Оплата труда по уборке территории;             </t>
  </si>
  <si>
    <t>Утвер.тариф</t>
  </si>
  <si>
    <t>ж.д.по пер.ЮПИТЕРА 6</t>
  </si>
  <si>
    <t>наладка автоматки насосного оборудования (договор)</t>
  </si>
  <si>
    <t>Аварийное обслуживание</t>
  </si>
  <si>
    <t>за 2022год</t>
  </si>
  <si>
    <t>2022г</t>
  </si>
  <si>
    <t xml:space="preserve">инвентарь(снег.лопата,ледоруб)-1832 покраска лавочек 2704,68 озеленение 1000,соль1035 </t>
  </si>
  <si>
    <t>моющее,хозтовапы</t>
  </si>
  <si>
    <t>дезобработка холлов(гипохлорид,чистин)</t>
  </si>
  <si>
    <t>почтовый ящик для показаний</t>
  </si>
  <si>
    <t>обслед.венканалов и дымоходов</t>
  </si>
  <si>
    <t>ремонт стояка кв8,ремонт водоснабжения</t>
  </si>
  <si>
    <t>гидроизоляция примыканий,ремонт кровли,плитки</t>
  </si>
  <si>
    <t>чистка канализации,ремонт ливневки</t>
  </si>
  <si>
    <t>техобслуживание газопровода</t>
  </si>
  <si>
    <t xml:space="preserve">Прочие :усл. банк 3316,25 аренда 11777,76 програм. сопров.2800, сайт  12000, канцтовары- 2981, гсм 8294 сод.оргтехники 2334, медиц.маски-300,почтовые расходы-641,58 информ171,9 заправка катриджа 1229,4  эл.отчетн.-489,00,подписка-2300,76 </t>
  </si>
  <si>
    <t>услуги электрика,счетчик "Меркурий"</t>
  </si>
  <si>
    <t>ркц ,паспорт.,чек-онлайн3377, обсл ККМ-1314,9</t>
  </si>
</sst>
</file>

<file path=xl/styles.xml><?xml version="1.0" encoding="utf-8"?>
<styleSheet xmlns="http://schemas.openxmlformats.org/spreadsheetml/2006/main">
  <fonts count="1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14"/>
      <name val="Arial Cyr"/>
      <charset val="204"/>
    </font>
    <font>
      <sz val="2"/>
      <name val="Arial Cyr"/>
      <charset val="204"/>
    </font>
    <font>
      <sz val="10"/>
      <color theme="1"/>
      <name val="Arial Cyr"/>
      <charset val="204"/>
    </font>
    <font>
      <i/>
      <sz val="10"/>
      <color theme="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0" fillId="0" borderId="3" xfId="0" applyBorder="1"/>
    <xf numFmtId="0" fontId="0" fillId="0" borderId="0" xfId="0" applyAlignment="1">
      <alignment horizontal="center"/>
    </xf>
    <xf numFmtId="0" fontId="3" fillId="0" borderId="3" xfId="0" applyFont="1" applyBorder="1"/>
    <xf numFmtId="0" fontId="1" fillId="0" borderId="1" xfId="0" applyFont="1" applyBorder="1"/>
    <xf numFmtId="0" fontId="4" fillId="0" borderId="6" xfId="0" applyFont="1" applyBorder="1"/>
    <xf numFmtId="0" fontId="5" fillId="0" borderId="7" xfId="0" applyFont="1" applyBorder="1"/>
    <xf numFmtId="0" fontId="5" fillId="0" borderId="3" xfId="0" applyFont="1" applyBorder="1"/>
    <xf numFmtId="0" fontId="5" fillId="0" borderId="8" xfId="0" applyFont="1" applyBorder="1"/>
    <xf numFmtId="0" fontId="4" fillId="0" borderId="9" xfId="0" applyFont="1" applyBorder="1"/>
    <xf numFmtId="0" fontId="4" fillId="0" borderId="1" xfId="0" applyFont="1" applyBorder="1"/>
    <xf numFmtId="0" fontId="4" fillId="0" borderId="4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6" fillId="0" borderId="3" xfId="0" applyFont="1" applyBorder="1"/>
    <xf numFmtId="0" fontId="6" fillId="0" borderId="1" xfId="0" applyFont="1" applyBorder="1"/>
    <xf numFmtId="0" fontId="6" fillId="0" borderId="11" xfId="0" applyFont="1" applyBorder="1"/>
    <xf numFmtId="0" fontId="6" fillId="0" borderId="10" xfId="0" applyFont="1" applyBorder="1"/>
    <xf numFmtId="0" fontId="6" fillId="0" borderId="2" xfId="0" applyFont="1" applyBorder="1"/>
    <xf numFmtId="0" fontId="0" fillId="0" borderId="7" xfId="0" applyBorder="1"/>
    <xf numFmtId="0" fontId="5" fillId="0" borderId="1" xfId="0" applyFont="1" applyBorder="1"/>
    <xf numFmtId="0" fontId="5" fillId="0" borderId="9" xfId="0" applyFont="1" applyBorder="1"/>
    <xf numFmtId="0" fontId="6" fillId="0" borderId="8" xfId="0" applyFont="1" applyBorder="1"/>
    <xf numFmtId="0" fontId="2" fillId="0" borderId="0" xfId="0" applyFont="1" applyAlignment="1"/>
    <xf numFmtId="0" fontId="6" fillId="0" borderId="6" xfId="0" applyFont="1" applyBorder="1"/>
    <xf numFmtId="0" fontId="0" fillId="0" borderId="2" xfId="0" applyFont="1" applyBorder="1"/>
    <xf numFmtId="0" fontId="5" fillId="0" borderId="6" xfId="0" applyFont="1" applyBorder="1"/>
    <xf numFmtId="0" fontId="0" fillId="0" borderId="0" xfId="0" applyBorder="1"/>
    <xf numFmtId="0" fontId="4" fillId="0" borderId="0" xfId="0" applyFont="1" applyFill="1" applyBorder="1"/>
    <xf numFmtId="0" fontId="4" fillId="0" borderId="0" xfId="0" applyFont="1"/>
    <xf numFmtId="0" fontId="4" fillId="0" borderId="6" xfId="0" applyFont="1" applyBorder="1" applyAlignment="1">
      <alignment vertical="top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5" fillId="0" borderId="3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6" fillId="0" borderId="6" xfId="0" applyFont="1" applyBorder="1" applyAlignment="1">
      <alignment vertical="top" wrapText="1"/>
    </xf>
    <xf numFmtId="0" fontId="6" fillId="0" borderId="6" xfId="0" applyFont="1" applyBorder="1" applyAlignment="1">
      <alignment vertical="top"/>
    </xf>
    <xf numFmtId="0" fontId="6" fillId="0" borderId="5" xfId="0" applyFont="1" applyBorder="1"/>
    <xf numFmtId="0" fontId="0" fillId="0" borderId="9" xfId="0" applyBorder="1"/>
    <xf numFmtId="0" fontId="0" fillId="0" borderId="4" xfId="0" applyBorder="1"/>
    <xf numFmtId="0" fontId="5" fillId="0" borderId="2" xfId="0" applyFont="1" applyBorder="1"/>
    <xf numFmtId="0" fontId="8" fillId="0" borderId="0" xfId="0" applyFont="1"/>
    <xf numFmtId="0" fontId="0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0" fontId="9" fillId="0" borderId="0" xfId="0" applyFont="1" applyBorder="1"/>
    <xf numFmtId="0" fontId="10" fillId="0" borderId="2" xfId="0" applyFont="1" applyBorder="1"/>
    <xf numFmtId="0" fontId="5" fillId="3" borderId="0" xfId="0" applyFont="1" applyFill="1" applyBorder="1"/>
    <xf numFmtId="0" fontId="5" fillId="3" borderId="3" xfId="0" applyFont="1" applyFill="1" applyBorder="1" applyAlignment="1">
      <alignment wrapText="1"/>
    </xf>
    <xf numFmtId="0" fontId="5" fillId="0" borderId="12" xfId="0" applyFont="1" applyBorder="1"/>
    <xf numFmtId="0" fontId="5" fillId="0" borderId="13" xfId="0" applyFont="1" applyBorder="1"/>
    <xf numFmtId="0" fontId="0" fillId="3" borderId="1" xfId="0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3" borderId="10" xfId="0" applyNumberFormat="1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2" fontId="4" fillId="3" borderId="2" xfId="0" applyNumberFormat="1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" fontId="5" fillId="0" borderId="3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2" fontId="4" fillId="3" borderId="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5"/>
  <sheetViews>
    <sheetView tabSelected="1" zoomScaleNormal="100" workbookViewId="0">
      <selection activeCell="D14" sqref="D14"/>
    </sheetView>
  </sheetViews>
  <sheetFormatPr defaultRowHeight="13.2"/>
  <cols>
    <col min="1" max="1" width="5.88671875" customWidth="1"/>
    <col min="2" max="2" width="61.88671875" customWidth="1"/>
    <col min="3" max="3" width="7.33203125" hidden="1" customWidth="1"/>
    <col min="4" max="4" width="13.6640625" customWidth="1"/>
    <col min="5" max="5" width="10.88671875" customWidth="1"/>
    <col min="6" max="6" width="10.6640625" hidden="1" customWidth="1"/>
    <col min="7" max="7" width="11.77734375" customWidth="1"/>
  </cols>
  <sheetData>
    <row r="1" spans="1:7" ht="17.399999999999999">
      <c r="A1" s="28"/>
      <c r="B1" s="36" t="s">
        <v>19</v>
      </c>
      <c r="C1" s="36"/>
      <c r="D1" s="37" t="s">
        <v>29</v>
      </c>
      <c r="E1" s="2"/>
      <c r="F1" s="2"/>
      <c r="G1" s="6"/>
    </row>
    <row r="2" spans="1:7" ht="17.399999999999999">
      <c r="A2" s="1"/>
      <c r="B2" s="37" t="s">
        <v>26</v>
      </c>
      <c r="C2" s="2"/>
      <c r="E2" s="2"/>
      <c r="F2" s="2"/>
      <c r="G2" s="6"/>
    </row>
    <row r="3" spans="1:7" ht="15.6" thickBot="1">
      <c r="A3" s="1"/>
      <c r="C3" s="1"/>
      <c r="D3" s="1"/>
      <c r="E3" s="46">
        <v>1956.2</v>
      </c>
      <c r="F3" s="1">
        <v>9318.4</v>
      </c>
    </row>
    <row r="4" spans="1:7" ht="13.8">
      <c r="A4" s="8" t="s">
        <v>0</v>
      </c>
      <c r="B4" s="3" t="s">
        <v>2</v>
      </c>
      <c r="C4" s="8" t="s">
        <v>4</v>
      </c>
      <c r="D4" s="47" t="s">
        <v>17</v>
      </c>
      <c r="E4" s="47" t="s">
        <v>16</v>
      </c>
      <c r="F4" s="47" t="s">
        <v>18</v>
      </c>
      <c r="G4" s="57" t="s">
        <v>25</v>
      </c>
    </row>
    <row r="5" spans="1:7" ht="23.25" customHeight="1" thickBot="1">
      <c r="A5" s="4"/>
      <c r="B5" s="7"/>
      <c r="C5" s="30" t="s">
        <v>3</v>
      </c>
      <c r="D5" s="48" t="s">
        <v>30</v>
      </c>
      <c r="E5" s="58" t="s">
        <v>1</v>
      </c>
      <c r="F5" s="58" t="s">
        <v>1</v>
      </c>
      <c r="G5" s="59"/>
    </row>
    <row r="6" spans="1:7">
      <c r="A6" s="13">
        <v>1</v>
      </c>
      <c r="B6" s="14" t="s">
        <v>14</v>
      </c>
      <c r="C6" s="21" t="s">
        <v>9</v>
      </c>
      <c r="D6" s="60">
        <f>D8+D9</f>
        <v>89491.68</v>
      </c>
      <c r="E6" s="61">
        <f>E8+E9</f>
        <v>3.540589683294928</v>
      </c>
      <c r="F6" s="61">
        <f>F8+F9+F10+F11</f>
        <v>2.0100000000000002</v>
      </c>
      <c r="G6" s="62">
        <v>4.2</v>
      </c>
    </row>
    <row r="7" spans="1:7" ht="11.4" customHeight="1" thickBot="1">
      <c r="A7" s="15"/>
      <c r="B7" s="16"/>
      <c r="C7" s="22"/>
      <c r="D7" s="63"/>
      <c r="E7" s="64"/>
      <c r="F7" s="63"/>
      <c r="G7" s="65"/>
    </row>
    <row r="8" spans="1:7" ht="18" customHeight="1">
      <c r="A8" s="10"/>
      <c r="B8" s="38" t="s">
        <v>24</v>
      </c>
      <c r="C8" s="12"/>
      <c r="D8" s="66">
        <v>82920</v>
      </c>
      <c r="E8" s="67">
        <f>D8/E3/13</f>
        <v>3.2606387580316625</v>
      </c>
      <c r="F8" s="66">
        <v>1.82</v>
      </c>
      <c r="G8" s="68"/>
    </row>
    <row r="9" spans="1:7" ht="32.4" customHeight="1" thickBot="1">
      <c r="A9" s="10"/>
      <c r="B9" s="38" t="s">
        <v>31</v>
      </c>
      <c r="C9" s="39"/>
      <c r="D9" s="66">
        <v>6571.68</v>
      </c>
      <c r="E9" s="67">
        <f>D9/E3/12</f>
        <v>0.27995092526326554</v>
      </c>
      <c r="F9" s="66">
        <v>0.05</v>
      </c>
      <c r="G9" s="68"/>
    </row>
    <row r="10" spans="1:7" ht="3" hidden="1" customHeight="1" thickBot="1">
      <c r="A10" s="10"/>
      <c r="B10" s="38"/>
      <c r="C10" s="12" t="s">
        <v>9</v>
      </c>
      <c r="D10" s="66">
        <v>2822.21</v>
      </c>
      <c r="E10" s="67">
        <f>D10/E3/12</f>
        <v>0.12022501107589545</v>
      </c>
      <c r="F10" s="66">
        <v>0.04</v>
      </c>
      <c r="G10" s="68">
        <v>0.17</v>
      </c>
    </row>
    <row r="11" spans="1:7" ht="18" hidden="1" customHeight="1" thickBot="1">
      <c r="A11" s="10"/>
      <c r="B11" s="11"/>
      <c r="C11" s="12" t="s">
        <v>9</v>
      </c>
      <c r="D11" s="66">
        <v>2081.5</v>
      </c>
      <c r="E11" s="67">
        <f>D11/12/F3</f>
        <v>1.8614604796245424E-2</v>
      </c>
      <c r="F11" s="66">
        <v>0.1</v>
      </c>
      <c r="G11" s="68"/>
    </row>
    <row r="12" spans="1:7">
      <c r="A12" s="14">
        <v>2</v>
      </c>
      <c r="B12" s="14" t="s">
        <v>6</v>
      </c>
      <c r="C12" s="20" t="s">
        <v>9</v>
      </c>
      <c r="D12" s="61"/>
      <c r="E12" s="61"/>
      <c r="F12" s="60">
        <f>F14+F15+F16+F18</f>
        <v>3.8899999999999997</v>
      </c>
      <c r="G12" s="62"/>
    </row>
    <row r="13" spans="1:7" ht="15" customHeight="1" thickBot="1">
      <c r="A13" s="17"/>
      <c r="B13" s="16" t="s">
        <v>5</v>
      </c>
      <c r="C13" s="23"/>
      <c r="D13" s="64">
        <f>D14+D15+D16+D17+D18</f>
        <v>130980.44</v>
      </c>
      <c r="E13" s="64">
        <f>E14+E15+E16+E17+E18</f>
        <v>5.1822270545458355</v>
      </c>
      <c r="F13" s="63"/>
      <c r="G13" s="65">
        <v>5.55</v>
      </c>
    </row>
    <row r="14" spans="1:7" ht="20.25" customHeight="1">
      <c r="A14" s="49"/>
      <c r="B14" s="25" t="s">
        <v>20</v>
      </c>
      <c r="C14" s="50" t="s">
        <v>11</v>
      </c>
      <c r="D14" s="69">
        <v>84000</v>
      </c>
      <c r="E14" s="70">
        <f>D14/E3/13</f>
        <v>3.3031072802057362</v>
      </c>
      <c r="F14" s="71">
        <v>2.5299999999999998</v>
      </c>
      <c r="G14" s="72"/>
    </row>
    <row r="15" spans="1:7" ht="20.25" customHeight="1">
      <c r="A15" s="49"/>
      <c r="B15" s="11" t="s">
        <v>32</v>
      </c>
      <c r="C15" s="50" t="s">
        <v>11</v>
      </c>
      <c r="D15" s="66">
        <v>1280.44</v>
      </c>
      <c r="E15" s="67">
        <f>D15/E3/12</f>
        <v>5.4546229083597457E-2</v>
      </c>
      <c r="F15" s="71">
        <v>0.1</v>
      </c>
      <c r="G15" s="68"/>
    </row>
    <row r="16" spans="1:7" ht="20.25" customHeight="1">
      <c r="A16" s="49"/>
      <c r="B16" s="11" t="s">
        <v>33</v>
      </c>
      <c r="C16" s="50" t="s">
        <v>11</v>
      </c>
      <c r="D16" s="66">
        <v>7500</v>
      </c>
      <c r="E16" s="67">
        <f>D16/E3/12</f>
        <v>0.31949698394847154</v>
      </c>
      <c r="F16" s="71">
        <v>0.06</v>
      </c>
      <c r="G16" s="68"/>
    </row>
    <row r="17" spans="1:7" ht="24" customHeight="1">
      <c r="A17" s="49"/>
      <c r="B17" s="11" t="s">
        <v>41</v>
      </c>
      <c r="C17" s="50"/>
      <c r="D17" s="66">
        <v>37300</v>
      </c>
      <c r="E17" s="67">
        <f>D17/E3/13</f>
        <v>1.466736923234214</v>
      </c>
      <c r="F17" s="71"/>
      <c r="G17" s="68"/>
    </row>
    <row r="18" spans="1:7" ht="19.2" customHeight="1" thickBot="1">
      <c r="A18" s="51"/>
      <c r="B18" s="52" t="s">
        <v>34</v>
      </c>
      <c r="C18" s="50"/>
      <c r="D18" s="73">
        <v>900</v>
      </c>
      <c r="E18" s="73">
        <f>D18/12/E3</f>
        <v>3.833963807381658E-2</v>
      </c>
      <c r="F18" s="71">
        <v>1.2</v>
      </c>
      <c r="G18" s="74"/>
    </row>
    <row r="19" spans="1:7" ht="24.6" customHeight="1" thickBot="1">
      <c r="A19" s="9">
        <v>3</v>
      </c>
      <c r="B19" s="16" t="s">
        <v>23</v>
      </c>
      <c r="C19" s="29" t="s">
        <v>9</v>
      </c>
      <c r="D19" s="75">
        <f>D21+D22</f>
        <v>0</v>
      </c>
      <c r="E19" s="64">
        <f>D19/E3/12</f>
        <v>0</v>
      </c>
      <c r="F19" s="63">
        <v>2.73</v>
      </c>
      <c r="G19" s="76">
        <v>0.1</v>
      </c>
    </row>
    <row r="20" spans="1:7" ht="19.2" hidden="1" customHeight="1">
      <c r="A20" s="18"/>
      <c r="B20" s="11"/>
      <c r="C20" s="27"/>
      <c r="D20" s="77"/>
      <c r="E20" s="70">
        <f>D20/12/E3</f>
        <v>0</v>
      </c>
      <c r="F20" s="78"/>
      <c r="G20" s="79"/>
    </row>
    <row r="21" spans="1:7" ht="18" customHeight="1" thickBot="1">
      <c r="A21" s="18"/>
      <c r="B21" s="11"/>
      <c r="C21" s="27"/>
      <c r="D21" s="80"/>
      <c r="E21" s="67"/>
      <c r="F21" s="78"/>
      <c r="G21" s="79"/>
    </row>
    <row r="22" spans="1:7" ht="19.2" hidden="1" customHeight="1" thickBot="1">
      <c r="A22" s="18"/>
      <c r="B22" s="11"/>
      <c r="C22" s="27"/>
      <c r="D22" s="80"/>
      <c r="E22" s="67"/>
      <c r="F22" s="78"/>
      <c r="G22" s="79"/>
    </row>
    <row r="23" spans="1:7" ht="0.6" hidden="1" customHeight="1" thickBot="1">
      <c r="A23" s="10"/>
      <c r="B23" s="11"/>
      <c r="C23" s="27" t="s">
        <v>9</v>
      </c>
      <c r="D23" s="66"/>
      <c r="E23" s="67"/>
      <c r="F23" s="66">
        <v>0.12</v>
      </c>
      <c r="G23" s="81"/>
    </row>
    <row r="24" spans="1:7">
      <c r="A24" s="14">
        <v>4</v>
      </c>
      <c r="B24" s="14" t="s">
        <v>7</v>
      </c>
      <c r="C24" s="20" t="s">
        <v>9</v>
      </c>
      <c r="D24" s="60"/>
      <c r="E24" s="61"/>
      <c r="F24" s="60"/>
      <c r="G24" s="62"/>
    </row>
    <row r="25" spans="1:7">
      <c r="A25" s="17"/>
      <c r="B25" s="17" t="s">
        <v>8</v>
      </c>
      <c r="C25" s="19"/>
      <c r="D25" s="78"/>
      <c r="E25" s="82"/>
      <c r="F25" s="78"/>
      <c r="G25" s="83"/>
    </row>
    <row r="26" spans="1:7" ht="13.8" thickBot="1">
      <c r="A26" s="16"/>
      <c r="B26" s="16" t="s">
        <v>15</v>
      </c>
      <c r="C26" s="19"/>
      <c r="D26" s="64">
        <f>D27+D28+D31+D30+D32+D29+D33</f>
        <v>148108.9</v>
      </c>
      <c r="E26" s="82">
        <f>E27+E28+E29+E30+E31+E32+E33</f>
        <v>5.9925975006488246</v>
      </c>
      <c r="F26" s="63" t="e">
        <f>F27+#REF!+#REF!+#REF!</f>
        <v>#REF!</v>
      </c>
      <c r="G26" s="84">
        <v>4</v>
      </c>
    </row>
    <row r="27" spans="1:7" ht="20.399999999999999" customHeight="1">
      <c r="A27" s="43"/>
      <c r="B27" s="25" t="s">
        <v>13</v>
      </c>
      <c r="C27" s="56"/>
      <c r="D27" s="85">
        <v>96671.5</v>
      </c>
      <c r="E27" s="70">
        <f>D27/E3/13</f>
        <v>3.8013849456953435</v>
      </c>
      <c r="F27" s="86">
        <v>2.08</v>
      </c>
      <c r="G27" s="72"/>
    </row>
    <row r="28" spans="1:7" ht="20.399999999999999" customHeight="1">
      <c r="A28" s="24"/>
      <c r="B28" s="11" t="s">
        <v>35</v>
      </c>
      <c r="C28" s="50"/>
      <c r="D28" s="87">
        <v>1408.44</v>
      </c>
      <c r="E28" s="67">
        <f>D28/E3/12</f>
        <v>5.9998977609651366E-2</v>
      </c>
      <c r="F28" s="88"/>
      <c r="G28" s="68"/>
    </row>
    <row r="29" spans="1:7" ht="13.8" customHeight="1">
      <c r="A29" s="24"/>
      <c r="B29" s="11" t="s">
        <v>38</v>
      </c>
      <c r="C29" s="50"/>
      <c r="D29" s="87">
        <v>3854</v>
      </c>
      <c r="E29" s="67">
        <f>D29/E3/12</f>
        <v>0.16417885015165457</v>
      </c>
      <c r="F29" s="89"/>
      <c r="G29" s="90"/>
    </row>
    <row r="30" spans="1:7" ht="13.8" customHeight="1">
      <c r="A30" s="24"/>
      <c r="B30" s="38" t="s">
        <v>37</v>
      </c>
      <c r="C30" s="50"/>
      <c r="D30" s="87">
        <v>19462</v>
      </c>
      <c r="E30" s="67">
        <f>D30/E3/12</f>
        <v>0.82907337354735366</v>
      </c>
      <c r="F30" s="89"/>
      <c r="G30" s="90"/>
    </row>
    <row r="31" spans="1:7" ht="14.4" customHeight="1">
      <c r="A31" s="24"/>
      <c r="B31" s="54" t="s">
        <v>27</v>
      </c>
      <c r="C31" s="53"/>
      <c r="D31" s="91">
        <v>12000</v>
      </c>
      <c r="E31" s="67">
        <f>D31/E3/12</f>
        <v>0.51119517431755446</v>
      </c>
      <c r="F31" s="89"/>
      <c r="G31" s="90"/>
    </row>
    <row r="32" spans="1:7" ht="17.399999999999999" customHeight="1">
      <c r="A32" s="24"/>
      <c r="B32" s="54" t="s">
        <v>36</v>
      </c>
      <c r="C32" s="53"/>
      <c r="D32" s="91">
        <v>9135.9599999999991</v>
      </c>
      <c r="E32" s="67">
        <f>D32/E3/12</f>
        <v>0.38918822206318371</v>
      </c>
      <c r="F32" s="89"/>
      <c r="G32" s="90"/>
    </row>
    <row r="33" spans="1:8" ht="17.399999999999999" customHeight="1" thickBot="1">
      <c r="A33" s="44"/>
      <c r="B33" s="45" t="s">
        <v>39</v>
      </c>
      <c r="C33" s="55"/>
      <c r="D33" s="92">
        <v>5577</v>
      </c>
      <c r="E33" s="73">
        <f>D33/12/E3</f>
        <v>0.23757795726408343</v>
      </c>
      <c r="F33" s="93">
        <v>0.1</v>
      </c>
      <c r="G33" s="94"/>
    </row>
    <row r="34" spans="1:8" ht="23.4" customHeight="1" thickBot="1">
      <c r="A34" s="9">
        <v>5</v>
      </c>
      <c r="B34" s="9" t="s">
        <v>12</v>
      </c>
      <c r="C34" s="27" t="s">
        <v>9</v>
      </c>
      <c r="D34" s="95">
        <f>D35+D37</f>
        <v>307164.09999999998</v>
      </c>
      <c r="E34" s="82">
        <f>E35+E37</f>
        <v>12.078523511045749</v>
      </c>
      <c r="F34" s="60">
        <f>F35+F36+F37</f>
        <v>6.87</v>
      </c>
      <c r="G34" s="62">
        <v>15.4</v>
      </c>
    </row>
    <row r="35" spans="1:8" ht="24.6" customHeight="1">
      <c r="A35" s="5"/>
      <c r="B35" s="26" t="s">
        <v>13</v>
      </c>
      <c r="C35" s="25" t="s">
        <v>11</v>
      </c>
      <c r="D35" s="96">
        <v>150440.59</v>
      </c>
      <c r="E35" s="70">
        <f>D35/E3/13</f>
        <v>5.9157310484219794</v>
      </c>
      <c r="F35" s="96">
        <v>3</v>
      </c>
      <c r="G35" s="72"/>
    </row>
    <row r="36" spans="1:8" ht="0.6" customHeight="1">
      <c r="A36" s="5"/>
      <c r="B36" s="10"/>
      <c r="C36" s="11"/>
      <c r="D36" s="66"/>
      <c r="E36" s="67" t="e">
        <f>D36/G37/12</f>
        <v>#DIV/0!</v>
      </c>
      <c r="F36" s="66">
        <v>1.2</v>
      </c>
      <c r="G36" s="68"/>
    </row>
    <row r="37" spans="1:8" ht="21.6" customHeight="1" thickBot="1">
      <c r="A37" s="5"/>
      <c r="B37" s="11" t="s">
        <v>42</v>
      </c>
      <c r="C37" s="11" t="s">
        <v>11</v>
      </c>
      <c r="D37" s="97">
        <v>156723.51</v>
      </c>
      <c r="E37" s="67">
        <f>D37/E3/13</f>
        <v>6.1627924626237691</v>
      </c>
      <c r="F37" s="87">
        <v>2.67</v>
      </c>
      <c r="G37" s="68"/>
      <c r="H37" s="32"/>
    </row>
    <row r="38" spans="1:8" ht="20.399999999999999" customHeight="1" thickBot="1">
      <c r="A38" s="35">
        <v>6</v>
      </c>
      <c r="B38" s="41" t="s">
        <v>28</v>
      </c>
      <c r="C38" s="31" t="s">
        <v>9</v>
      </c>
      <c r="D38" s="98">
        <v>3779.36</v>
      </c>
      <c r="E38" s="99">
        <f>D38/E3/12</f>
        <v>0.16099921616739937</v>
      </c>
      <c r="F38" s="98">
        <v>3.63</v>
      </c>
      <c r="G38" s="100">
        <v>1</v>
      </c>
    </row>
    <row r="39" spans="1:8" ht="67.2" customHeight="1" thickBot="1">
      <c r="A39" s="35">
        <v>7</v>
      </c>
      <c r="B39" s="40" t="s">
        <v>40</v>
      </c>
      <c r="C39" s="29" t="s">
        <v>9</v>
      </c>
      <c r="D39" s="98">
        <v>29909.55</v>
      </c>
      <c r="E39" s="99">
        <f>D39/E3/12</f>
        <v>1.2741348021674674</v>
      </c>
      <c r="F39" s="98" t="e">
        <f>F6+F12+F19+F26+F34+F38</f>
        <v>#REF!</v>
      </c>
      <c r="G39" s="100">
        <v>1</v>
      </c>
    </row>
    <row r="40" spans="1:8" ht="26.4" customHeight="1" thickBot="1">
      <c r="A40" s="16">
        <v>8</v>
      </c>
      <c r="B40" s="23" t="s">
        <v>21</v>
      </c>
      <c r="C40" s="23" t="s">
        <v>9</v>
      </c>
      <c r="D40" s="63">
        <v>21180</v>
      </c>
      <c r="E40" s="64">
        <f>D40/E3/12</f>
        <v>0.9022594826704835</v>
      </c>
      <c r="F40" s="63"/>
      <c r="G40" s="65">
        <v>0.5</v>
      </c>
    </row>
    <row r="41" spans="1:8" ht="21" customHeight="1" thickBot="1">
      <c r="A41" s="16">
        <v>9</v>
      </c>
      <c r="B41" s="23" t="s">
        <v>22</v>
      </c>
      <c r="C41" s="23" t="s">
        <v>9</v>
      </c>
      <c r="D41" s="63">
        <v>11737.2</v>
      </c>
      <c r="E41" s="64">
        <f>D41/12/E3</f>
        <v>0.5</v>
      </c>
      <c r="F41" s="63">
        <v>0.68</v>
      </c>
      <c r="G41" s="65">
        <v>0.5</v>
      </c>
    </row>
    <row r="42" spans="1:8" ht="21" customHeight="1" thickBot="1">
      <c r="A42" s="9">
        <v>10</v>
      </c>
      <c r="B42" s="42" t="s">
        <v>10</v>
      </c>
      <c r="C42" s="29" t="s">
        <v>11</v>
      </c>
      <c r="D42" s="99">
        <f>D6+D13+D19+D26+D34+D38+D39+D40+D41</f>
        <v>742351.23</v>
      </c>
      <c r="E42" s="99">
        <f>E41+E40+E39+E38+E34+E26+E19+E13+E6</f>
        <v>29.631331250540686</v>
      </c>
      <c r="F42" s="98">
        <v>0.3</v>
      </c>
      <c r="G42" s="101">
        <f>G6+G13+G19+G26+G34+G38+G39+G40+G41</f>
        <v>32.25</v>
      </c>
    </row>
    <row r="43" spans="1:8">
      <c r="B43" s="33"/>
    </row>
    <row r="44" spans="1:8">
      <c r="B44" s="33"/>
    </row>
    <row r="45" spans="1:8">
      <c r="B45" s="34"/>
    </row>
  </sheetData>
  <phoneticPr fontId="0" type="noConversion"/>
  <pageMargins left="0.25" right="0.25" top="0.75" bottom="0.75" header="0.3" footer="0.3"/>
  <pageSetup paperSize="9" scale="97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2023-03-07T08:43:38Z</cp:lastPrinted>
  <dcterms:created xsi:type="dcterms:W3CDTF">2011-07-12T11:42:04Z</dcterms:created>
  <dcterms:modified xsi:type="dcterms:W3CDTF">2023-03-10T09:01:00Z</dcterms:modified>
</cp:coreProperties>
</file>